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<sst xmlns="http://schemas.openxmlformats.org/spreadsheetml/2006/main" count="52" uniqueCount="33">
  <si>
    <t>附件1：</t>
  </si>
  <si>
    <t>山东联通人力资源服务股份有限公司招聘劳务派遣人员笔试成绩公布表</t>
  </si>
  <si>
    <t>招聘单位</t>
  </si>
  <si>
    <t>工作地</t>
  </si>
  <si>
    <t>序号</t>
  </si>
  <si>
    <t>招聘岗位</t>
  </si>
  <si>
    <t>岗位类别</t>
  </si>
  <si>
    <t>招聘数量</t>
  </si>
  <si>
    <t>考号</t>
  </si>
  <si>
    <t>笔试成绩</t>
  </si>
  <si>
    <t>备注</t>
  </si>
  <si>
    <t>山东联通人力资源服务股份有限公司</t>
  </si>
  <si>
    <t>烟台高新区行政审批服务局</t>
  </si>
  <si>
    <t>综合代办</t>
  </si>
  <si>
    <t>初级岗</t>
  </si>
  <si>
    <t>烟台高新区经济发展部</t>
  </si>
  <si>
    <t>烟台高新区财政金融部</t>
  </si>
  <si>
    <t>项目评审专员A</t>
  </si>
  <si>
    <t>中级岗</t>
  </si>
  <si>
    <t>烟台高新区规划国土建设部</t>
  </si>
  <si>
    <t>不动产登记窗口代办服务员</t>
  </si>
  <si>
    <t>普通岗</t>
  </si>
  <si>
    <t>房产交易代办员</t>
  </si>
  <si>
    <t>烟台高新区中韩（烟台）产业园）招商中心</t>
  </si>
  <si>
    <t>招商服务专员</t>
  </si>
  <si>
    <t>烟台高新区市场监管分局</t>
  </si>
  <si>
    <t>食品药品监管协管员</t>
  </si>
  <si>
    <t>监察协管员</t>
  </si>
  <si>
    <t>烟台高新区生态环境分局</t>
  </si>
  <si>
    <t>执法协管员A</t>
  </si>
  <si>
    <t>执法协管员B</t>
  </si>
  <si>
    <t>出纳</t>
  </si>
  <si>
    <t>环评受理代办</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</si>
</sst>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s>
  <fonts count="28">
    <font>
      <sz val="11"/>
      <color theme="1"/>
      <name val="宋体"/>
      <charset val="134"/>
      <scheme val="minor"/>
    </font>
    <font>
      <sz val="12"/>
      <color theme="1"/>
      <name val="黑体"/>
      <charset val="134"/>
    </font>
    <font>
      <sz val="10"/>
      <color theme="1"/>
      <name val="黑体"/>
      <charset val="134"/>
    </font>
    <font>
      <sz val="10"/>
      <color theme="1"/>
      <name val="宋体"/>
      <charset val="134"/>
      <scheme val="minor"/>
    </font>
    <font>
      <sz val="12"/>
      <color theme="1"/>
      <name val="宋体"/>
      <charset val="134"/>
      <scheme val="minor"/>
    </font>
    <font>
      <sz val="16"/>
      <color theme="1"/>
      <name val="黑体"/>
      <charset val="134"/>
    </font>
    <font>
      <sz val="16"/>
      <color theme="1"/>
      <name val="宋体"/>
      <charset val="134"/>
      <scheme val="minor"/>
    </font>
    <font>
      <sz val="10"/>
      <color theme="1"/>
      <name val="仿宋"/>
      <charset val="134"/>
    </font>
    <font>
      <sz val="10"/>
      <name val="仿宋"/>
      <charset val="134"/>
    </font>
    <font>
      <sz val="12"/>
      <name val="宋体"/>
      <charset val="134"/>
    </font>
    <font>
      <b/>
      <sz val="18"/>
      <color theme="3"/>
      <name val="宋体"/>
      <charset val="134"/>
      <scheme val="minor"/>
    </font>
    <font>
      <sz val="11"/>
      <color rgb="FF3F3F76"/>
      <name val="宋体"/>
      <charset val="134"/>
      <scheme val="minor"/>
    </font>
    <font>
      <sz val="11"/>
      <color theme="0"/>
      <name val="宋体"/>
      <charset val="134"/>
      <scheme val="minor"/>
    </font>
    <font>
      <b/>
      <sz val="11"/>
      <color rgb="FFFFFFFF"/>
      <name val="宋体"/>
      <charset val="134"/>
      <scheme val="minor"/>
    </font>
    <font>
      <b/>
      <sz val="13"/>
      <color theme="3"/>
      <name val="宋体"/>
      <charset val="134"/>
      <scheme val="minor"/>
    </font>
    <font>
      <u/>
      <sz val="11"/>
      <color rgb="FF800080"/>
      <name val="宋体"/>
      <charset val="134"/>
      <scheme val="minor"/>
    </font>
    <font>
      <sz val="11"/>
      <color rgb="FF9C0006"/>
      <name val="宋体"/>
      <charset val="134"/>
      <scheme val="minor"/>
    </font>
    <font>
      <u/>
      <sz val="11"/>
      <color rgb="FF0000FF"/>
      <name val="宋体"/>
      <charset val="134"/>
      <scheme val="minor"/>
    </font>
    <font>
      <b/>
      <sz val="11"/>
      <color theme="3"/>
      <name val="宋体"/>
      <charset val="134"/>
      <scheme val="minor"/>
    </font>
    <font>
      <sz val="11"/>
      <color rgb="FFFF0000"/>
      <name val="宋体"/>
      <charset val="134"/>
      <scheme val="minor"/>
    </font>
    <font>
      <sz val="11"/>
      <color rgb="FFFA7D00"/>
      <name val="宋体"/>
      <charset val="134"/>
      <scheme val="minor"/>
    </font>
    <font>
      <i/>
      <sz val="11"/>
      <color rgb="FF7F7F7F"/>
      <name val="宋体"/>
      <charset val="134"/>
      <scheme val="minor"/>
    </font>
    <font>
      <b/>
      <sz val="11"/>
      <color rgb="FFFA7D00"/>
      <name val="宋体"/>
      <charset val="134"/>
      <scheme val="minor"/>
    </font>
    <font>
      <b/>
      <sz val="15"/>
      <color theme="3"/>
      <name val="宋体"/>
      <charset val="134"/>
      <scheme val="minor"/>
    </font>
    <font>
      <sz val="11"/>
      <color rgb="FF006100"/>
      <name val="宋体"/>
      <charset val="134"/>
      <scheme val="minor"/>
    </font>
    <font>
      <b/>
      <sz val="11"/>
      <color rgb="FF3F3F3F"/>
      <name val="宋体"/>
      <charset val="134"/>
      <scheme val="minor"/>
    </font>
    <font>
      <b/>
      <sz val="11"/>
      <color theme="1"/>
      <name val="宋体"/>
      <charset val="134"/>
      <scheme val="minor"/>
    </font>
    <font>
      <sz val="11"/>
      <color rgb="FF9C6500"/>
      <name val="宋体"/>
      <charset val="134"/>
      <scheme val="minor"/>
    </font>
  </fonts>
  <fills count="33">
    <fill>
      <patternFill patternType="none"/>
    </fill>
    <fill>
      <patternFill patternType="gray125"/>
    </fill>
    <fill>
      <patternFill patternType="solid">
        <fgColor rgb="FFFFCC99"/>
        <bgColor indexed="64"/>
      </patternFill>
    </fill>
    <fill>
      <patternFill patternType="solid">
        <fgColor theme="9"/>
        <bgColor indexed="64"/>
      </patternFill>
    </fill>
    <fill>
      <patternFill patternType="solid">
        <fgColor rgb="FFA5A5A5"/>
        <bgColor indexed="64"/>
      </patternFill>
    </fill>
    <fill>
      <patternFill patternType="solid">
        <fgColor theme="7" tint="0.399945066682943"/>
        <bgColor indexed="64"/>
      </patternFill>
    </fill>
    <fill>
      <patternFill patternType="solid">
        <fgColor theme="6" tint="0.799951170384838"/>
        <bgColor indexed="64"/>
      </patternFill>
    </fill>
    <fill>
      <patternFill patternType="solid">
        <fgColor theme="8"/>
        <bgColor indexed="64"/>
      </patternFill>
    </fill>
    <fill>
      <patternFill patternType="solid">
        <fgColor theme="6" tint="0.599993896298105"/>
        <bgColor indexed="64"/>
      </patternFill>
    </fill>
    <fill>
      <patternFill patternType="solid">
        <fgColor theme="9" tint="0.799951170384838"/>
        <bgColor indexed="64"/>
      </patternFill>
    </fill>
    <fill>
      <patternFill patternType="solid">
        <fgColor theme="5" tint="0.399945066682943"/>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45066682943"/>
        <bgColor indexed="64"/>
      </patternFill>
    </fill>
    <fill>
      <patternFill patternType="solid">
        <fgColor rgb="FFFFFFCC"/>
        <bgColor indexed="64"/>
      </patternFill>
    </fill>
    <fill>
      <patternFill patternType="solid">
        <fgColor rgb="FFF2F2F2"/>
        <bgColor indexed="64"/>
      </patternFill>
    </fill>
    <fill>
      <patternFill patternType="solid">
        <fgColor rgb="FFC6EFCE"/>
        <bgColor indexed="64"/>
      </patternFill>
    </fill>
    <fill>
      <patternFill patternType="solid">
        <fgColor theme="4" tint="0.399945066682943"/>
        <bgColor indexed="64"/>
      </patternFill>
    </fill>
    <fill>
      <patternFill patternType="solid">
        <fgColor theme="9" tint="0.599993896298105"/>
        <bgColor indexed="64"/>
      </patternFill>
    </fill>
    <fill>
      <patternFill patternType="solid">
        <fgColor theme="4" tint="0.799951170384838"/>
        <bgColor indexed="64"/>
      </patternFill>
    </fill>
    <fill>
      <patternFill patternType="solid">
        <fgColor theme="5"/>
        <bgColor indexed="64"/>
      </patternFill>
    </fill>
    <fill>
      <patternFill patternType="solid">
        <fgColor theme="5" tint="0.799951170384838"/>
        <bgColor indexed="64"/>
      </patternFill>
    </fill>
    <fill>
      <patternFill patternType="solid">
        <fgColor rgb="FFFFEB9C"/>
        <bgColor indexed="64"/>
      </patternFill>
    </fill>
    <fill>
      <patternFill patternType="solid">
        <fgColor theme="6"/>
        <bgColor indexed="64"/>
      </patternFill>
    </fill>
    <fill>
      <patternFill patternType="solid">
        <fgColor theme="8" tint="0.799951170384838"/>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51170384838"/>
        <bgColor indexed="64"/>
      </patternFill>
    </fill>
    <fill>
      <patternFill patternType="solid">
        <fgColor theme="8" tint="0.399945066682943"/>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6" borderId="0" applyNumberFormat="0" applyBorder="0" applyAlignment="0" applyProtection="0">
      <alignment vertical="center"/>
    </xf>
    <xf numFmtId="0" fontId="11" fillId="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8"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8" applyNumberFormat="0" applyFont="0" applyAlignment="0" applyProtection="0">
      <alignment vertical="center"/>
    </xf>
    <xf numFmtId="0" fontId="12"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7" applyNumberFormat="0" applyFill="0" applyAlignment="0" applyProtection="0">
      <alignment vertical="center"/>
    </xf>
    <xf numFmtId="0" fontId="14" fillId="0" borderId="7" applyNumberFormat="0" applyFill="0" applyAlignment="0" applyProtection="0">
      <alignment vertical="center"/>
    </xf>
    <xf numFmtId="0" fontId="12" fillId="17" borderId="0" applyNumberFormat="0" applyBorder="0" applyAlignment="0" applyProtection="0">
      <alignment vertical="center"/>
    </xf>
    <xf numFmtId="0" fontId="18" fillId="0" borderId="11" applyNumberFormat="0" applyFill="0" applyAlignment="0" applyProtection="0">
      <alignment vertical="center"/>
    </xf>
    <xf numFmtId="0" fontId="12" fillId="5" borderId="0" applyNumberFormat="0" applyBorder="0" applyAlignment="0" applyProtection="0">
      <alignment vertical="center"/>
    </xf>
    <xf numFmtId="0" fontId="25" fillId="15" borderId="10" applyNumberFormat="0" applyAlignment="0" applyProtection="0">
      <alignment vertical="center"/>
    </xf>
    <xf numFmtId="0" fontId="22" fillId="15" borderId="5" applyNumberFormat="0" applyAlignment="0" applyProtection="0">
      <alignment vertical="center"/>
    </xf>
    <xf numFmtId="0" fontId="13" fillId="4" borderId="6" applyNumberFormat="0" applyAlignment="0" applyProtection="0">
      <alignment vertical="center"/>
    </xf>
    <xf numFmtId="0" fontId="0" fillId="9" borderId="0" applyNumberFormat="0" applyBorder="0" applyAlignment="0" applyProtection="0">
      <alignment vertical="center"/>
    </xf>
    <xf numFmtId="0" fontId="12" fillId="20" borderId="0" applyNumberFormat="0" applyBorder="0" applyAlignment="0" applyProtection="0">
      <alignment vertical="center"/>
    </xf>
    <xf numFmtId="0" fontId="20" fillId="0" borderId="9" applyNumberFormat="0" applyFill="0" applyAlignment="0" applyProtection="0">
      <alignment vertical="center"/>
    </xf>
    <xf numFmtId="0" fontId="26" fillId="0" borderId="12" applyNumberFormat="0" applyFill="0" applyAlignment="0" applyProtection="0">
      <alignment vertical="center"/>
    </xf>
    <xf numFmtId="0" fontId="24" fillId="16" borderId="0" applyNumberFormat="0" applyBorder="0" applyAlignment="0" applyProtection="0">
      <alignment vertical="center"/>
    </xf>
    <xf numFmtId="0" fontId="27" fillId="22" borderId="0" applyNumberFormat="0" applyBorder="0" applyAlignment="0" applyProtection="0">
      <alignment vertical="center"/>
    </xf>
    <xf numFmtId="0" fontId="0" fillId="24" borderId="0" applyNumberFormat="0" applyBorder="0" applyAlignment="0" applyProtection="0">
      <alignment vertical="center"/>
    </xf>
    <xf numFmtId="0" fontId="12" fillId="26"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21" borderId="0" applyNumberFormat="0" applyBorder="0" applyAlignment="0" applyProtection="0">
      <alignment vertical="center"/>
    </xf>
    <xf numFmtId="0" fontId="0" fillId="25" borderId="0" applyNumberFormat="0" applyBorder="0" applyAlignment="0" applyProtection="0">
      <alignment vertical="center"/>
    </xf>
    <xf numFmtId="0" fontId="12" fillId="23" borderId="0" applyNumberFormat="0" applyBorder="0" applyAlignment="0" applyProtection="0">
      <alignment vertical="center"/>
    </xf>
    <xf numFmtId="0" fontId="12" fillId="29" borderId="0" applyNumberFormat="0" applyBorder="0" applyAlignment="0" applyProtection="0">
      <alignment vertical="center"/>
    </xf>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12" fillId="7" borderId="0" applyNumberFormat="0" applyBorder="0" applyAlignment="0" applyProtection="0">
      <alignment vertical="center"/>
    </xf>
    <xf numFmtId="0" fontId="0" fillId="28" borderId="0" applyNumberFormat="0" applyBorder="0" applyAlignment="0" applyProtection="0">
      <alignment vertical="center"/>
    </xf>
    <xf numFmtId="0" fontId="12" fillId="31" borderId="0" applyNumberFormat="0" applyBorder="0" applyAlignment="0" applyProtection="0">
      <alignment vertical="center"/>
    </xf>
    <xf numFmtId="0" fontId="12" fillId="3" borderId="0" applyNumberFormat="0" applyBorder="0" applyAlignment="0" applyProtection="0">
      <alignment vertical="center"/>
    </xf>
    <xf numFmtId="0" fontId="0" fillId="0" borderId="0">
      <alignment vertical="center"/>
    </xf>
    <xf numFmtId="0" fontId="0" fillId="18" borderId="0" applyNumberFormat="0" applyBorder="0" applyAlignment="0" applyProtection="0">
      <alignment vertical="center"/>
    </xf>
    <xf numFmtId="0" fontId="12" fillId="32" borderId="0" applyNumberFormat="0" applyBorder="0" applyAlignment="0" applyProtection="0">
      <alignment vertical="center"/>
    </xf>
    <xf numFmtId="0" fontId="9" fillId="0" borderId="0">
      <alignment vertical="center"/>
    </xf>
    <xf numFmtId="0" fontId="9" fillId="0" borderId="0"/>
  </cellStyleXfs>
  <cellXfs count="3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76" fontId="0" fillId="0" borderId="0" xfId="0" applyNumberForma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center" vertical="center" wrapText="1"/>
    </xf>
    <xf numFmtId="176" fontId="6" fillId="0" borderId="0" xfId="0" applyNumberFormat="1" applyFont="1" applyAlignment="1">
      <alignment horizontal="center" vertical="center"/>
    </xf>
    <xf numFmtId="0" fontId="5"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4"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0" xfId="0" applyFont="1" applyAlignment="1">
      <alignment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xf>
    <xf numFmtId="0" fontId="3" fillId="0" borderId="1"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3" xfId="50"/>
    <cellStyle name="常规_Sheet1"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7"/>
  <sheetViews>
    <sheetView tabSelected="1" workbookViewId="0">
      <pane ySplit="3" topLeftCell="A4" activePane="bottomLeft" state="frozen"/>
      <selection/>
      <selection pane="bottomLeft" activeCell="A3" sqref="A3:I104"/>
    </sheetView>
  </sheetViews>
  <sheetFormatPr defaultColWidth="9" defaultRowHeight="28" customHeight="1"/>
  <cols>
    <col min="1" max="1" width="17.6083333333333" style="6" customWidth="1"/>
    <col min="2" max="2" width="26.8166666666667" style="6" customWidth="1"/>
    <col min="3" max="3" width="6.375" style="6" customWidth="1"/>
    <col min="4" max="4" width="12.75" style="7" customWidth="1"/>
    <col min="5" max="5" width="8.875" style="7" customWidth="1"/>
    <col min="6" max="6" width="8.625" style="7" customWidth="1"/>
    <col min="7" max="7" width="13.125" style="6" customWidth="1"/>
    <col min="8" max="8" width="13" style="8" customWidth="1"/>
    <col min="9" max="10" width="9" style="6"/>
    <col min="11" max="11" width="13.75" style="6" customWidth="1"/>
    <col min="12" max="16384" width="9" style="6"/>
  </cols>
  <sheetData>
    <row r="1" customHeight="1" spans="1:9">
      <c r="A1" s="9" t="s">
        <v>0</v>
      </c>
      <c r="B1" s="10"/>
      <c r="C1" s="10"/>
      <c r="D1" s="11"/>
      <c r="E1" s="11"/>
      <c r="F1" s="11"/>
      <c r="G1" s="10"/>
      <c r="H1" s="12"/>
      <c r="I1" s="10"/>
    </row>
    <row r="2" ht="36" customHeight="1" spans="1:9">
      <c r="A2" s="13" t="s">
        <v>1</v>
      </c>
      <c r="B2" s="13"/>
      <c r="C2" s="13"/>
      <c r="D2" s="13"/>
      <c r="E2" s="13"/>
      <c r="F2" s="13"/>
      <c r="G2" s="13"/>
      <c r="H2" s="13"/>
      <c r="I2" s="13"/>
    </row>
    <row r="3" s="1" customFormat="1" ht="24" customHeight="1" spans="1:9">
      <c r="A3" s="14" t="s">
        <v>2</v>
      </c>
      <c r="B3" s="14" t="s">
        <v>3</v>
      </c>
      <c r="C3" s="14" t="s">
        <v>4</v>
      </c>
      <c r="D3" s="14" t="s">
        <v>5</v>
      </c>
      <c r="E3" s="14" t="s">
        <v>6</v>
      </c>
      <c r="F3" s="14" t="s">
        <v>7</v>
      </c>
      <c r="G3" s="15" t="s">
        <v>8</v>
      </c>
      <c r="H3" s="16" t="s">
        <v>9</v>
      </c>
      <c r="I3" s="16" t="s">
        <v>10</v>
      </c>
    </row>
    <row r="4" s="2" customFormat="1" ht="24" customHeight="1" spans="1:9">
      <c r="A4" s="17" t="s">
        <v>11</v>
      </c>
      <c r="B4" s="18" t="s">
        <v>12</v>
      </c>
      <c r="C4" s="19">
        <v>1</v>
      </c>
      <c r="D4" s="20" t="s">
        <v>13</v>
      </c>
      <c r="E4" s="21" t="s">
        <v>14</v>
      </c>
      <c r="F4" s="20">
        <v>2</v>
      </c>
      <c r="G4" s="20">
        <v>2020120102</v>
      </c>
      <c r="H4" s="22">
        <f>24+16.5+37</f>
        <v>77.5</v>
      </c>
      <c r="I4" s="15"/>
    </row>
    <row r="5" s="2" customFormat="1" ht="24" customHeight="1" spans="1:9">
      <c r="A5" s="17"/>
      <c r="B5" s="18"/>
      <c r="C5" s="23"/>
      <c r="D5" s="20"/>
      <c r="E5" s="24"/>
      <c r="F5" s="20"/>
      <c r="G5" s="20">
        <v>2020120103</v>
      </c>
      <c r="H5" s="22">
        <f>18+15+29</f>
        <v>62</v>
      </c>
      <c r="I5" s="15"/>
    </row>
    <row r="6" s="2" customFormat="1" ht="24" customHeight="1" spans="1:9">
      <c r="A6" s="17"/>
      <c r="B6" s="18"/>
      <c r="C6" s="23"/>
      <c r="D6" s="20"/>
      <c r="E6" s="24"/>
      <c r="F6" s="20"/>
      <c r="G6" s="20">
        <v>2020120104</v>
      </c>
      <c r="H6" s="22">
        <f>20+16.5+7+25</f>
        <v>68.5</v>
      </c>
      <c r="I6" s="15"/>
    </row>
    <row r="7" s="2" customFormat="1" ht="24" customHeight="1" spans="1:9">
      <c r="A7" s="17"/>
      <c r="B7" s="18"/>
      <c r="C7" s="23"/>
      <c r="D7" s="20"/>
      <c r="E7" s="24"/>
      <c r="F7" s="20"/>
      <c r="G7" s="20">
        <v>2020120105</v>
      </c>
      <c r="H7" s="22">
        <f>42+5+28</f>
        <v>75</v>
      </c>
      <c r="I7" s="15"/>
    </row>
    <row r="8" s="2" customFormat="1" ht="24" customHeight="1" spans="1:9">
      <c r="A8" s="17"/>
      <c r="B8" s="18"/>
      <c r="C8" s="23"/>
      <c r="D8" s="20"/>
      <c r="E8" s="24"/>
      <c r="F8" s="20"/>
      <c r="G8" s="20">
        <v>2020120107</v>
      </c>
      <c r="H8" s="22">
        <f>13+18+19</f>
        <v>50</v>
      </c>
      <c r="I8" s="15"/>
    </row>
    <row r="9" s="2" customFormat="1" ht="24" customHeight="1" spans="1:9">
      <c r="A9" s="17"/>
      <c r="B9" s="18"/>
      <c r="C9" s="23"/>
      <c r="D9" s="20"/>
      <c r="E9" s="24"/>
      <c r="F9" s="20"/>
      <c r="G9" s="20">
        <v>2020120108</v>
      </c>
      <c r="H9" s="22">
        <f>24+19.5+6+26</f>
        <v>75.5</v>
      </c>
      <c r="I9" s="15"/>
    </row>
    <row r="10" s="2" customFormat="1" ht="24" customHeight="1" spans="1:9">
      <c r="A10" s="17"/>
      <c r="B10" s="18"/>
      <c r="C10" s="23"/>
      <c r="D10" s="20"/>
      <c r="E10" s="24"/>
      <c r="F10" s="20"/>
      <c r="G10" s="20">
        <v>2020120109</v>
      </c>
      <c r="H10" s="22">
        <f>19+18+30</f>
        <v>67</v>
      </c>
      <c r="I10" s="15"/>
    </row>
    <row r="11" s="2" customFormat="1" ht="24" customHeight="1" spans="1:9">
      <c r="A11" s="17"/>
      <c r="B11" s="18"/>
      <c r="C11" s="23"/>
      <c r="D11" s="20"/>
      <c r="E11" s="24"/>
      <c r="F11" s="20"/>
      <c r="G11" s="20">
        <v>2020120110</v>
      </c>
      <c r="H11" s="22">
        <f>19+20</f>
        <v>39</v>
      </c>
      <c r="I11" s="15"/>
    </row>
    <row r="12" s="2" customFormat="1" ht="24" customHeight="1" spans="1:9">
      <c r="A12" s="17"/>
      <c r="B12" s="18"/>
      <c r="C12" s="23"/>
      <c r="D12" s="20"/>
      <c r="E12" s="24"/>
      <c r="F12" s="20"/>
      <c r="G12" s="20">
        <v>2020120114</v>
      </c>
      <c r="H12" s="22">
        <f>19+13.5+28</f>
        <v>60.5</v>
      </c>
      <c r="I12" s="15"/>
    </row>
    <row r="13" s="2" customFormat="1" ht="24" customHeight="1" spans="1:9">
      <c r="A13" s="17"/>
      <c r="B13" s="18"/>
      <c r="C13" s="23"/>
      <c r="D13" s="20"/>
      <c r="E13" s="24"/>
      <c r="F13" s="20"/>
      <c r="G13" s="20">
        <v>2020120115</v>
      </c>
      <c r="H13" s="22">
        <f>37+25</f>
        <v>62</v>
      </c>
      <c r="I13" s="15"/>
    </row>
    <row r="14" s="2" customFormat="1" ht="24" customHeight="1" spans="1:9">
      <c r="A14" s="17"/>
      <c r="B14" s="18"/>
      <c r="C14" s="23"/>
      <c r="D14" s="20"/>
      <c r="E14" s="24"/>
      <c r="F14" s="20"/>
      <c r="G14" s="20">
        <v>2020120116</v>
      </c>
      <c r="H14" s="22">
        <f>11+18.5+26</f>
        <v>55.5</v>
      </c>
      <c r="I14" s="15"/>
    </row>
    <row r="15" s="2" customFormat="1" ht="24" customHeight="1" spans="1:9">
      <c r="A15" s="17"/>
      <c r="B15" s="18"/>
      <c r="C15" s="23"/>
      <c r="D15" s="20"/>
      <c r="E15" s="24"/>
      <c r="F15" s="20"/>
      <c r="G15" s="20">
        <v>2020120118</v>
      </c>
      <c r="H15" s="22">
        <f>15+16.5+31</f>
        <v>62.5</v>
      </c>
      <c r="I15" s="15"/>
    </row>
    <row r="16" s="2" customFormat="1" ht="24" customHeight="1" spans="1:9">
      <c r="A16" s="17"/>
      <c r="B16" s="18"/>
      <c r="C16" s="23"/>
      <c r="D16" s="20"/>
      <c r="E16" s="24"/>
      <c r="F16" s="20"/>
      <c r="G16" s="20">
        <v>2020120119</v>
      </c>
      <c r="H16" s="22">
        <f>32+29</f>
        <v>61</v>
      </c>
      <c r="I16" s="15"/>
    </row>
    <row r="17" s="2" customFormat="1" ht="24" customHeight="1" spans="1:9">
      <c r="A17" s="17"/>
      <c r="B17" s="18"/>
      <c r="C17" s="23"/>
      <c r="D17" s="20"/>
      <c r="E17" s="24"/>
      <c r="F17" s="20"/>
      <c r="G17" s="20">
        <v>2020120120</v>
      </c>
      <c r="H17" s="22">
        <f>17+21+27</f>
        <v>65</v>
      </c>
      <c r="I17" s="15"/>
    </row>
    <row r="18" s="2" customFormat="1" ht="24" customHeight="1" spans="1:9">
      <c r="A18" s="17"/>
      <c r="B18" s="18"/>
      <c r="C18" s="23"/>
      <c r="D18" s="20"/>
      <c r="E18" s="24"/>
      <c r="F18" s="20"/>
      <c r="G18" s="20">
        <v>2020120121</v>
      </c>
      <c r="H18" s="22">
        <f>17+20.5+27</f>
        <v>64.5</v>
      </c>
      <c r="I18" s="15"/>
    </row>
    <row r="19" s="2" customFormat="1" ht="24" customHeight="1" spans="1:9">
      <c r="A19" s="17"/>
      <c r="B19" s="18"/>
      <c r="C19" s="23"/>
      <c r="D19" s="20"/>
      <c r="E19" s="24"/>
      <c r="F19" s="20"/>
      <c r="G19" s="20">
        <v>2020120122</v>
      </c>
      <c r="H19" s="22">
        <f>16+19.5+20</f>
        <v>55.5</v>
      </c>
      <c r="I19" s="15"/>
    </row>
    <row r="20" s="2" customFormat="1" ht="24" customHeight="1" spans="1:9">
      <c r="A20" s="17"/>
      <c r="B20" s="18"/>
      <c r="C20" s="23"/>
      <c r="D20" s="20"/>
      <c r="E20" s="24"/>
      <c r="F20" s="20"/>
      <c r="G20" s="20">
        <v>2020120123</v>
      </c>
      <c r="H20" s="22">
        <f>28.5+28</f>
        <v>56.5</v>
      </c>
      <c r="I20" s="15"/>
    </row>
    <row r="21" s="2" customFormat="1" ht="24" customHeight="1" spans="1:9">
      <c r="A21" s="17"/>
      <c r="B21" s="18"/>
      <c r="C21" s="23"/>
      <c r="D21" s="20"/>
      <c r="E21" s="24"/>
      <c r="F21" s="20"/>
      <c r="G21" s="20">
        <v>2020120125</v>
      </c>
      <c r="H21" s="22">
        <f>27.5+31</f>
        <v>58.5</v>
      </c>
      <c r="I21" s="15"/>
    </row>
    <row r="22" s="2" customFormat="1" ht="24" customHeight="1" spans="1:9">
      <c r="A22" s="17"/>
      <c r="B22" s="18"/>
      <c r="C22" s="23"/>
      <c r="D22" s="20"/>
      <c r="E22" s="24"/>
      <c r="F22" s="20"/>
      <c r="G22" s="20">
        <v>2020120127</v>
      </c>
      <c r="H22" s="22">
        <f>13+14+22</f>
        <v>49</v>
      </c>
      <c r="I22" s="15"/>
    </row>
    <row r="23" s="2" customFormat="1" ht="24" customHeight="1" spans="1:9">
      <c r="A23" s="17"/>
      <c r="B23" s="18"/>
      <c r="C23" s="23"/>
      <c r="D23" s="20"/>
      <c r="E23" s="24"/>
      <c r="F23" s="20"/>
      <c r="G23" s="20">
        <v>2020120130</v>
      </c>
      <c r="H23" s="22">
        <f>38+29</f>
        <v>67</v>
      </c>
      <c r="I23" s="15"/>
    </row>
    <row r="24" s="2" customFormat="1" ht="24" customHeight="1" spans="1:9">
      <c r="A24" s="17"/>
      <c r="B24" s="18"/>
      <c r="C24" s="23"/>
      <c r="D24" s="20"/>
      <c r="E24" s="24"/>
      <c r="F24" s="20"/>
      <c r="G24" s="20">
        <v>2020120132</v>
      </c>
      <c r="H24" s="22">
        <f>16+19+29</f>
        <v>64</v>
      </c>
      <c r="I24" s="15"/>
    </row>
    <row r="25" s="2" customFormat="1" ht="24" customHeight="1" spans="1:9">
      <c r="A25" s="17"/>
      <c r="B25" s="18"/>
      <c r="C25" s="23"/>
      <c r="D25" s="20"/>
      <c r="E25" s="24"/>
      <c r="F25" s="20"/>
      <c r="G25" s="20">
        <v>2020120133</v>
      </c>
      <c r="H25" s="22">
        <f>16+4.5+6+19</f>
        <v>45.5</v>
      </c>
      <c r="I25" s="15"/>
    </row>
    <row r="26" s="2" customFormat="1" ht="24" customHeight="1" spans="1:9">
      <c r="A26" s="17"/>
      <c r="B26" s="18"/>
      <c r="C26" s="23"/>
      <c r="D26" s="20"/>
      <c r="E26" s="24"/>
      <c r="F26" s="20"/>
      <c r="G26" s="20">
        <v>2020120135</v>
      </c>
      <c r="H26" s="22">
        <f>18+19.5+29</f>
        <v>66.5</v>
      </c>
      <c r="I26" s="15"/>
    </row>
    <row r="27" s="2" customFormat="1" ht="24" customHeight="1" spans="1:9">
      <c r="A27" s="17"/>
      <c r="B27" s="18"/>
      <c r="C27" s="23"/>
      <c r="D27" s="20"/>
      <c r="E27" s="24"/>
      <c r="F27" s="20"/>
      <c r="G27" s="20">
        <v>2020120136</v>
      </c>
      <c r="H27" s="22">
        <f>18+19.5+17</f>
        <v>54.5</v>
      </c>
      <c r="I27" s="15"/>
    </row>
    <row r="28" s="2" customFormat="1" ht="24" customHeight="1" spans="1:9">
      <c r="A28" s="17"/>
      <c r="B28" s="18"/>
      <c r="C28" s="23"/>
      <c r="D28" s="20"/>
      <c r="E28" s="24"/>
      <c r="F28" s="20"/>
      <c r="G28" s="20">
        <v>2020120139</v>
      </c>
      <c r="H28" s="22">
        <f>18+15+6+25</f>
        <v>64</v>
      </c>
      <c r="I28" s="15"/>
    </row>
    <row r="29" s="2" customFormat="1" ht="24" customHeight="1" spans="1:9">
      <c r="A29" s="17"/>
      <c r="B29" s="18"/>
      <c r="C29" s="23"/>
      <c r="D29" s="20"/>
      <c r="E29" s="24"/>
      <c r="F29" s="20"/>
      <c r="G29" s="20">
        <v>2020120140</v>
      </c>
      <c r="H29" s="22">
        <f>20+19.5+27</f>
        <v>66.5</v>
      </c>
      <c r="I29" s="15"/>
    </row>
    <row r="30" s="2" customFormat="1" ht="24" customHeight="1" spans="1:9">
      <c r="A30" s="17"/>
      <c r="B30" s="18"/>
      <c r="C30" s="23"/>
      <c r="D30" s="20"/>
      <c r="E30" s="24"/>
      <c r="F30" s="20"/>
      <c r="G30" s="20">
        <v>2020120141</v>
      </c>
      <c r="H30" s="22">
        <f>19+19.5+26</f>
        <v>64.5</v>
      </c>
      <c r="I30" s="15"/>
    </row>
    <row r="31" s="2" customFormat="1" ht="24" customHeight="1" spans="1:9">
      <c r="A31" s="17"/>
      <c r="B31" s="18"/>
      <c r="C31" s="23"/>
      <c r="D31" s="20"/>
      <c r="E31" s="24"/>
      <c r="F31" s="20"/>
      <c r="G31" s="20">
        <v>2020120142</v>
      </c>
      <c r="H31" s="22">
        <f>20+21+4+22</f>
        <v>67</v>
      </c>
      <c r="I31" s="15"/>
    </row>
    <row r="32" s="2" customFormat="1" ht="24" customHeight="1" spans="1:9">
      <c r="A32" s="17"/>
      <c r="B32" s="18"/>
      <c r="C32" s="23"/>
      <c r="D32" s="20"/>
      <c r="E32" s="24"/>
      <c r="F32" s="20"/>
      <c r="G32" s="20">
        <v>2020120143</v>
      </c>
      <c r="H32" s="22">
        <f>19+26+23</f>
        <v>68</v>
      </c>
      <c r="I32" s="15"/>
    </row>
    <row r="33" s="2" customFormat="1" ht="24" customHeight="1" spans="1:9">
      <c r="A33" s="17"/>
      <c r="B33" s="18"/>
      <c r="C33" s="23"/>
      <c r="D33" s="20"/>
      <c r="E33" s="24"/>
      <c r="F33" s="20"/>
      <c r="G33" s="20">
        <v>2020120144</v>
      </c>
      <c r="H33" s="22">
        <f>19+18+25</f>
        <v>62</v>
      </c>
      <c r="I33" s="15"/>
    </row>
    <row r="34" s="2" customFormat="1" ht="24" customHeight="1" spans="1:9">
      <c r="A34" s="17"/>
      <c r="B34" s="18"/>
      <c r="C34" s="23"/>
      <c r="D34" s="20"/>
      <c r="E34" s="24"/>
      <c r="F34" s="20"/>
      <c r="G34" s="20">
        <v>2020120145</v>
      </c>
      <c r="H34" s="22">
        <f>19+16+20</f>
        <v>55</v>
      </c>
      <c r="I34" s="15"/>
    </row>
    <row r="35" s="2" customFormat="1" ht="24" customHeight="1" spans="1:9">
      <c r="A35" s="17"/>
      <c r="B35" s="18"/>
      <c r="C35" s="23"/>
      <c r="D35" s="20"/>
      <c r="E35" s="24"/>
      <c r="F35" s="20"/>
      <c r="G35" s="20">
        <v>2020120146</v>
      </c>
      <c r="H35" s="22">
        <f>17+16.5+27</f>
        <v>60.5</v>
      </c>
      <c r="I35" s="15"/>
    </row>
    <row r="36" s="2" customFormat="1" ht="24" customHeight="1" spans="1:9">
      <c r="A36" s="17"/>
      <c r="B36" s="18"/>
      <c r="C36" s="23"/>
      <c r="D36" s="20"/>
      <c r="E36" s="24"/>
      <c r="F36" s="20"/>
      <c r="G36" s="20">
        <v>2020120149</v>
      </c>
      <c r="H36" s="22">
        <f>14+15+27</f>
        <v>56</v>
      </c>
      <c r="I36" s="15"/>
    </row>
    <row r="37" s="2" customFormat="1" ht="24" customHeight="1" spans="1:9">
      <c r="A37" s="17"/>
      <c r="B37" s="18"/>
      <c r="C37" s="25"/>
      <c r="D37" s="20"/>
      <c r="E37" s="26"/>
      <c r="F37" s="20"/>
      <c r="G37" s="20">
        <v>2020120154</v>
      </c>
      <c r="H37" s="22">
        <f>38+27</f>
        <v>65</v>
      </c>
      <c r="I37" s="15"/>
    </row>
    <row r="38" s="2" customFormat="1" ht="24" customHeight="1" spans="1:9">
      <c r="A38" s="17" t="s">
        <v>11</v>
      </c>
      <c r="B38" s="18" t="s">
        <v>12</v>
      </c>
      <c r="C38" s="19">
        <v>1</v>
      </c>
      <c r="D38" s="20" t="s">
        <v>13</v>
      </c>
      <c r="E38" s="21" t="s">
        <v>14</v>
      </c>
      <c r="F38" s="20">
        <v>2</v>
      </c>
      <c r="G38" s="20">
        <v>2020120155</v>
      </c>
      <c r="H38" s="22">
        <f>15+19.5+5+18</f>
        <v>57.5</v>
      </c>
      <c r="I38" s="15"/>
    </row>
    <row r="39" s="2" customFormat="1" ht="24" customHeight="1" spans="1:9">
      <c r="A39" s="17"/>
      <c r="B39" s="18"/>
      <c r="C39" s="23"/>
      <c r="D39" s="20"/>
      <c r="E39" s="24"/>
      <c r="F39" s="20"/>
      <c r="G39" s="20">
        <v>2020120156</v>
      </c>
      <c r="H39" s="22">
        <f>16+20.5+24</f>
        <v>60.5</v>
      </c>
      <c r="I39" s="15"/>
    </row>
    <row r="40" s="2" customFormat="1" ht="24" customHeight="1" spans="1:9">
      <c r="A40" s="17"/>
      <c r="B40" s="18"/>
      <c r="C40" s="23"/>
      <c r="D40" s="20"/>
      <c r="E40" s="24"/>
      <c r="F40" s="20"/>
      <c r="G40" s="20">
        <v>2020120159</v>
      </c>
      <c r="H40" s="22">
        <f>18+19.5+20</f>
        <v>57.5</v>
      </c>
      <c r="I40" s="15"/>
    </row>
    <row r="41" s="2" customFormat="1" ht="24" customHeight="1" spans="1:9">
      <c r="A41" s="17"/>
      <c r="B41" s="18"/>
      <c r="C41" s="23"/>
      <c r="D41" s="20"/>
      <c r="E41" s="24"/>
      <c r="F41" s="20"/>
      <c r="G41" s="20">
        <v>2020120160</v>
      </c>
      <c r="H41" s="22">
        <f>19+40</f>
        <v>59</v>
      </c>
      <c r="I41" s="15"/>
    </row>
    <row r="42" s="2" customFormat="1" ht="24" customHeight="1" spans="1:9">
      <c r="A42" s="17"/>
      <c r="B42" s="18"/>
      <c r="C42" s="23"/>
      <c r="D42" s="20"/>
      <c r="E42" s="24"/>
      <c r="F42" s="20"/>
      <c r="G42" s="20">
        <v>2020120162</v>
      </c>
      <c r="H42" s="22">
        <f>29+26</f>
        <v>55</v>
      </c>
      <c r="I42" s="15"/>
    </row>
    <row r="43" s="2" customFormat="1" ht="24" customHeight="1" spans="1:9">
      <c r="A43" s="17"/>
      <c r="B43" s="18"/>
      <c r="C43" s="23"/>
      <c r="D43" s="20"/>
      <c r="E43" s="24"/>
      <c r="F43" s="20"/>
      <c r="G43" s="20">
        <v>2020120163</v>
      </c>
      <c r="H43" s="22">
        <f>18+16.5+25</f>
        <v>59.5</v>
      </c>
      <c r="I43" s="15"/>
    </row>
    <row r="44" s="2" customFormat="1" ht="24" customHeight="1" spans="1:9">
      <c r="A44" s="17"/>
      <c r="B44" s="18"/>
      <c r="C44" s="23"/>
      <c r="D44" s="20"/>
      <c r="E44" s="24"/>
      <c r="F44" s="20"/>
      <c r="G44" s="20">
        <v>2020120164</v>
      </c>
      <c r="H44" s="22">
        <f>12+7.5+27</f>
        <v>46.5</v>
      </c>
      <c r="I44" s="15"/>
    </row>
    <row r="45" s="2" customFormat="1" ht="24" customHeight="1" spans="1:9">
      <c r="A45" s="17"/>
      <c r="B45" s="18"/>
      <c r="C45" s="23"/>
      <c r="D45" s="20"/>
      <c r="E45" s="24"/>
      <c r="F45" s="20"/>
      <c r="G45" s="20">
        <v>2020120166</v>
      </c>
      <c r="H45" s="22">
        <f>23+18+27</f>
        <v>68</v>
      </c>
      <c r="I45" s="15"/>
    </row>
    <row r="46" s="2" customFormat="1" ht="24" customHeight="1" spans="1:9">
      <c r="A46" s="17"/>
      <c r="B46" s="18"/>
      <c r="C46" s="23"/>
      <c r="D46" s="20"/>
      <c r="E46" s="24"/>
      <c r="F46" s="20"/>
      <c r="G46" s="20">
        <v>2020120167</v>
      </c>
      <c r="H46" s="22">
        <f>20+16.5+26</f>
        <v>62.5</v>
      </c>
      <c r="I46" s="15"/>
    </row>
    <row r="47" s="2" customFormat="1" ht="24" customHeight="1" spans="1:9">
      <c r="A47" s="17"/>
      <c r="B47" s="18"/>
      <c r="C47" s="23"/>
      <c r="D47" s="20"/>
      <c r="E47" s="24"/>
      <c r="F47" s="20"/>
      <c r="G47" s="20">
        <v>2020120169</v>
      </c>
      <c r="H47" s="22">
        <f>16+17+26</f>
        <v>59</v>
      </c>
      <c r="I47" s="15"/>
    </row>
    <row r="48" s="2" customFormat="1" ht="24" customHeight="1" spans="1:9">
      <c r="A48" s="17"/>
      <c r="B48" s="18"/>
      <c r="C48" s="23"/>
      <c r="D48" s="20"/>
      <c r="E48" s="24"/>
      <c r="F48" s="20"/>
      <c r="G48" s="20">
        <v>2020120170</v>
      </c>
      <c r="H48" s="22">
        <f>18+18.5+23</f>
        <v>59.5</v>
      </c>
      <c r="I48" s="15"/>
    </row>
    <row r="49" s="2" customFormat="1" ht="24" customHeight="1" spans="1:9">
      <c r="A49" s="17"/>
      <c r="B49" s="18"/>
      <c r="C49" s="23"/>
      <c r="D49" s="20"/>
      <c r="E49" s="24"/>
      <c r="F49" s="20"/>
      <c r="G49" s="20">
        <v>2020120171</v>
      </c>
      <c r="H49" s="22">
        <f>13+38</f>
        <v>51</v>
      </c>
      <c r="I49" s="15"/>
    </row>
    <row r="50" s="2" customFormat="1" ht="24" customHeight="1" spans="1:9">
      <c r="A50" s="17"/>
      <c r="B50" s="18"/>
      <c r="C50" s="23"/>
      <c r="D50" s="20"/>
      <c r="E50" s="24"/>
      <c r="F50" s="20"/>
      <c r="G50" s="20">
        <v>2020120175</v>
      </c>
      <c r="H50" s="22">
        <f>18+15+6+26</f>
        <v>65</v>
      </c>
      <c r="I50" s="15"/>
    </row>
    <row r="51" s="2" customFormat="1" ht="24" customHeight="1" spans="1:9">
      <c r="A51" s="17"/>
      <c r="B51" s="18"/>
      <c r="C51" s="23"/>
      <c r="D51" s="20"/>
      <c r="E51" s="24"/>
      <c r="F51" s="20"/>
      <c r="G51" s="20">
        <v>2020120176</v>
      </c>
      <c r="H51" s="22">
        <f>14+18+29</f>
        <v>61</v>
      </c>
      <c r="I51" s="15"/>
    </row>
    <row r="52" s="2" customFormat="1" ht="24" customHeight="1" spans="1:9">
      <c r="A52" s="17"/>
      <c r="B52" s="18"/>
      <c r="C52" s="23"/>
      <c r="D52" s="20"/>
      <c r="E52" s="24"/>
      <c r="F52" s="20"/>
      <c r="G52" s="20">
        <v>2020120177</v>
      </c>
      <c r="H52" s="22">
        <f>14+16.5+5+17</f>
        <v>52.5</v>
      </c>
      <c r="I52" s="15"/>
    </row>
    <row r="53" s="2" customFormat="1" ht="24" customHeight="1" spans="1:9">
      <c r="A53" s="17"/>
      <c r="B53" s="18"/>
      <c r="C53" s="23"/>
      <c r="D53" s="20"/>
      <c r="E53" s="24"/>
      <c r="F53" s="20"/>
      <c r="G53" s="20">
        <v>2020120182</v>
      </c>
      <c r="H53" s="22">
        <v>58</v>
      </c>
      <c r="I53" s="15"/>
    </row>
    <row r="54" s="2" customFormat="1" ht="24" customHeight="1" spans="1:9">
      <c r="A54" s="17"/>
      <c r="B54" s="18"/>
      <c r="C54" s="23"/>
      <c r="D54" s="20"/>
      <c r="E54" s="24"/>
      <c r="F54" s="20"/>
      <c r="G54" s="20">
        <v>2020120184</v>
      </c>
      <c r="H54" s="22">
        <v>64.5</v>
      </c>
      <c r="I54" s="15"/>
    </row>
    <row r="55" s="2" customFormat="1" ht="24" customHeight="1" spans="1:9">
      <c r="A55" s="17"/>
      <c r="B55" s="18"/>
      <c r="C55" s="23"/>
      <c r="D55" s="20"/>
      <c r="E55" s="24"/>
      <c r="F55" s="20"/>
      <c r="G55" s="20">
        <v>2020120185</v>
      </c>
      <c r="H55" s="22">
        <v>66</v>
      </c>
      <c r="I55" s="15"/>
    </row>
    <row r="56" s="2" customFormat="1" ht="24" customHeight="1" spans="1:9">
      <c r="A56" s="17"/>
      <c r="B56" s="18"/>
      <c r="C56" s="23"/>
      <c r="D56" s="20"/>
      <c r="E56" s="24"/>
      <c r="F56" s="20"/>
      <c r="G56" s="20">
        <v>2020120187</v>
      </c>
      <c r="H56" s="22">
        <v>65</v>
      </c>
      <c r="I56" s="15"/>
    </row>
    <row r="57" s="2" customFormat="1" ht="24" customHeight="1" spans="1:9">
      <c r="A57" s="17"/>
      <c r="B57" s="18"/>
      <c r="C57" s="25"/>
      <c r="D57" s="20"/>
      <c r="E57" s="26"/>
      <c r="F57" s="20"/>
      <c r="G57" s="20">
        <v>2020120189</v>
      </c>
      <c r="H57" s="22">
        <v>75</v>
      </c>
      <c r="I57" s="15"/>
    </row>
    <row r="58" s="2" customFormat="1" ht="24" customHeight="1" spans="1:9">
      <c r="A58" s="17"/>
      <c r="B58" s="18" t="s">
        <v>12</v>
      </c>
      <c r="C58" s="19">
        <v>2</v>
      </c>
      <c r="D58" s="20" t="s">
        <v>13</v>
      </c>
      <c r="E58" s="21" t="s">
        <v>14</v>
      </c>
      <c r="F58" s="20">
        <v>2</v>
      </c>
      <c r="G58" s="20">
        <v>2020120202</v>
      </c>
      <c r="H58" s="22">
        <v>70.5</v>
      </c>
      <c r="I58" s="15"/>
    </row>
    <row r="59" s="2" customFormat="1" ht="24" customHeight="1" spans="1:9">
      <c r="A59" s="17"/>
      <c r="B59" s="18"/>
      <c r="C59" s="23"/>
      <c r="D59" s="20"/>
      <c r="E59" s="24"/>
      <c r="F59" s="20"/>
      <c r="G59" s="20">
        <v>2020120203</v>
      </c>
      <c r="H59" s="22">
        <f>10+13.5+4+18</f>
        <v>45.5</v>
      </c>
      <c r="I59" s="15"/>
    </row>
    <row r="60" s="2" customFormat="1" ht="24" customHeight="1" spans="1:9">
      <c r="A60" s="17"/>
      <c r="B60" s="18"/>
      <c r="C60" s="25"/>
      <c r="D60" s="20"/>
      <c r="E60" s="26"/>
      <c r="F60" s="20"/>
      <c r="G60" s="20">
        <v>2020120204</v>
      </c>
      <c r="H60" s="22">
        <f>12+13.5+7+27</f>
        <v>59.5</v>
      </c>
      <c r="I60" s="15"/>
    </row>
    <row r="61" s="2" customFormat="1" ht="24" customHeight="1" spans="1:9">
      <c r="A61" s="17"/>
      <c r="B61" s="18" t="s">
        <v>15</v>
      </c>
      <c r="C61" s="18">
        <v>3</v>
      </c>
      <c r="D61" s="20" t="s">
        <v>13</v>
      </c>
      <c r="E61" s="20" t="s">
        <v>14</v>
      </c>
      <c r="F61" s="20">
        <v>2</v>
      </c>
      <c r="G61" s="20">
        <v>2020120301</v>
      </c>
      <c r="H61" s="22">
        <f>19+21+7+24</f>
        <v>71</v>
      </c>
      <c r="I61" s="15"/>
    </row>
    <row r="62" s="2" customFormat="1" ht="24" customHeight="1" spans="1:9">
      <c r="A62" s="17"/>
      <c r="B62" s="18" t="s">
        <v>16</v>
      </c>
      <c r="C62" s="18">
        <v>4</v>
      </c>
      <c r="D62" s="20" t="s">
        <v>17</v>
      </c>
      <c r="E62" s="20" t="s">
        <v>18</v>
      </c>
      <c r="F62" s="20">
        <v>1</v>
      </c>
      <c r="G62" s="20">
        <v>2020120401</v>
      </c>
      <c r="H62" s="22">
        <f>19+12+5+23</f>
        <v>59</v>
      </c>
      <c r="I62" s="15"/>
    </row>
    <row r="63" s="3" customFormat="1" ht="24" customHeight="1" spans="1:9">
      <c r="A63" s="17"/>
      <c r="B63" s="18" t="s">
        <v>19</v>
      </c>
      <c r="C63" s="19">
        <v>6</v>
      </c>
      <c r="D63" s="27" t="s">
        <v>20</v>
      </c>
      <c r="E63" s="28" t="s">
        <v>21</v>
      </c>
      <c r="F63" s="27">
        <v>2</v>
      </c>
      <c r="G63" s="20">
        <v>2020120601</v>
      </c>
      <c r="H63" s="22">
        <f>16+10.5+6+24</f>
        <v>56.5</v>
      </c>
      <c r="I63" s="30"/>
    </row>
    <row r="64" s="3" customFormat="1" ht="24" customHeight="1" spans="1:9">
      <c r="A64" s="17"/>
      <c r="B64" s="18"/>
      <c r="C64" s="23"/>
      <c r="D64" s="27"/>
      <c r="E64" s="29"/>
      <c r="F64" s="27"/>
      <c r="G64" s="20">
        <v>2020120603</v>
      </c>
      <c r="H64" s="22">
        <f>16+15+6+28</f>
        <v>65</v>
      </c>
      <c r="I64" s="30"/>
    </row>
    <row r="65" s="3" customFormat="1" ht="24" customHeight="1" spans="1:9">
      <c r="A65" s="17"/>
      <c r="B65" s="18"/>
      <c r="C65" s="23"/>
      <c r="D65" s="27"/>
      <c r="E65" s="29"/>
      <c r="F65" s="27"/>
      <c r="G65" s="20">
        <v>2020120604</v>
      </c>
      <c r="H65" s="22">
        <f>19+18+5+29</f>
        <v>71</v>
      </c>
      <c r="I65" s="30"/>
    </row>
    <row r="66" s="3" customFormat="1" ht="24" customHeight="1" spans="1:9">
      <c r="A66" s="17"/>
      <c r="B66" s="18"/>
      <c r="C66" s="23"/>
      <c r="D66" s="27"/>
      <c r="E66" s="29"/>
      <c r="F66" s="27"/>
      <c r="G66" s="20">
        <v>2020120605</v>
      </c>
      <c r="H66" s="22">
        <f>16+13.5+3+24</f>
        <v>56.5</v>
      </c>
      <c r="I66" s="30"/>
    </row>
    <row r="67" s="3" customFormat="1" ht="24" customHeight="1" spans="1:9">
      <c r="A67" s="17"/>
      <c r="B67" s="18"/>
      <c r="C67" s="23"/>
      <c r="D67" s="27"/>
      <c r="E67" s="29"/>
      <c r="F67" s="27"/>
      <c r="G67" s="20">
        <v>2020120606</v>
      </c>
      <c r="H67" s="22">
        <f>12+18+6+23</f>
        <v>59</v>
      </c>
      <c r="I67" s="30"/>
    </row>
    <row r="68" s="3" customFormat="1" ht="24" customHeight="1" spans="1:9">
      <c r="A68" s="17"/>
      <c r="B68" s="18"/>
      <c r="C68" s="23"/>
      <c r="D68" s="27"/>
      <c r="E68" s="29"/>
      <c r="F68" s="27"/>
      <c r="G68" s="20">
        <v>2020120607</v>
      </c>
      <c r="H68" s="22">
        <f>20+13.5+5+29</f>
        <v>67.5</v>
      </c>
      <c r="I68" s="30"/>
    </row>
    <row r="69" s="3" customFormat="1" ht="24" customHeight="1" spans="1:9">
      <c r="A69" s="17"/>
      <c r="B69" s="18"/>
      <c r="C69" s="23"/>
      <c r="D69" s="27"/>
      <c r="E69" s="29"/>
      <c r="F69" s="27"/>
      <c r="G69" s="20">
        <v>2020120608</v>
      </c>
      <c r="H69" s="22">
        <f>17+13.5+5+24</f>
        <v>59.5</v>
      </c>
      <c r="I69" s="30"/>
    </row>
    <row r="70" s="3" customFormat="1" ht="24" customHeight="1" spans="1:9">
      <c r="A70" s="17"/>
      <c r="B70" s="18"/>
      <c r="C70" s="23"/>
      <c r="D70" s="27"/>
      <c r="E70" s="29"/>
      <c r="F70" s="27"/>
      <c r="G70" s="20">
        <v>2020120610</v>
      </c>
      <c r="H70" s="22">
        <f>19+13.5+6+24</f>
        <v>62.5</v>
      </c>
      <c r="I70" s="30"/>
    </row>
    <row r="71" s="3" customFormat="1" ht="24" customHeight="1" spans="1:9">
      <c r="A71" s="17"/>
      <c r="B71" s="18"/>
      <c r="C71" s="23"/>
      <c r="D71" s="27"/>
      <c r="E71" s="29"/>
      <c r="F71" s="27"/>
      <c r="G71" s="20">
        <v>2020120611</v>
      </c>
      <c r="H71" s="22">
        <f>22+18+5+29</f>
        <v>74</v>
      </c>
      <c r="I71" s="30"/>
    </row>
    <row r="72" s="3" customFormat="1" ht="24" customHeight="1" spans="1:9">
      <c r="A72" s="17"/>
      <c r="B72" s="18"/>
      <c r="C72" s="23"/>
      <c r="D72" s="27"/>
      <c r="E72" s="29"/>
      <c r="F72" s="27"/>
      <c r="G72" s="20">
        <v>2020120618</v>
      </c>
      <c r="H72" s="22">
        <f>19+15+5+19</f>
        <v>58</v>
      </c>
      <c r="I72" s="30"/>
    </row>
    <row r="73" s="3" customFormat="1" ht="24" customHeight="1" spans="1:9">
      <c r="A73" s="17"/>
      <c r="B73" s="18"/>
      <c r="C73" s="23"/>
      <c r="D73" s="27"/>
      <c r="E73" s="29"/>
      <c r="F73" s="27"/>
      <c r="G73" s="20">
        <v>2020120620</v>
      </c>
      <c r="H73" s="22">
        <f>23+18+6+30</f>
        <v>77</v>
      </c>
      <c r="I73" s="30"/>
    </row>
    <row r="74" s="3" customFormat="1" ht="24" customHeight="1" spans="1:9">
      <c r="A74" s="17"/>
      <c r="B74" s="18"/>
      <c r="C74" s="25"/>
      <c r="D74" s="27"/>
      <c r="E74" s="31"/>
      <c r="F74" s="27"/>
      <c r="G74" s="20">
        <v>2020120623</v>
      </c>
      <c r="H74" s="22">
        <f>17+19.5+6+24</f>
        <v>66.5</v>
      </c>
      <c r="I74" s="30"/>
    </row>
    <row r="75" s="3" customFormat="1" ht="24" customHeight="1" spans="1:9">
      <c r="A75" s="17" t="s">
        <v>11</v>
      </c>
      <c r="B75" s="18" t="s">
        <v>19</v>
      </c>
      <c r="C75" s="19">
        <v>8</v>
      </c>
      <c r="D75" s="18" t="s">
        <v>22</v>
      </c>
      <c r="E75" s="19" t="s">
        <v>21</v>
      </c>
      <c r="F75" s="18">
        <v>1</v>
      </c>
      <c r="G75" s="20">
        <v>2020120801</v>
      </c>
      <c r="H75" s="22">
        <f>14+12+6+27</f>
        <v>59</v>
      </c>
      <c r="I75" s="30"/>
    </row>
    <row r="76" s="3" customFormat="1" ht="24" customHeight="1" spans="1:9">
      <c r="A76" s="17"/>
      <c r="B76" s="18"/>
      <c r="C76" s="23"/>
      <c r="D76" s="18"/>
      <c r="E76" s="23"/>
      <c r="F76" s="18"/>
      <c r="G76" s="20">
        <v>2020120803</v>
      </c>
      <c r="H76" s="22">
        <f>20+7.5+4+23</f>
        <v>54.5</v>
      </c>
      <c r="I76" s="30"/>
    </row>
    <row r="77" s="3" customFormat="1" ht="24" customHeight="1" spans="1:9">
      <c r="A77" s="17"/>
      <c r="B77" s="18"/>
      <c r="C77" s="25"/>
      <c r="D77" s="18"/>
      <c r="E77" s="25"/>
      <c r="F77" s="18"/>
      <c r="G77" s="20">
        <v>2020120804</v>
      </c>
      <c r="H77" s="22">
        <f>17+15+7+28</f>
        <v>67</v>
      </c>
      <c r="I77" s="30"/>
    </row>
    <row r="78" s="3" customFormat="1" ht="24" customHeight="1" spans="1:9">
      <c r="A78" s="17"/>
      <c r="B78" s="18" t="s">
        <v>23</v>
      </c>
      <c r="C78" s="18">
        <v>11</v>
      </c>
      <c r="D78" s="18" t="s">
        <v>24</v>
      </c>
      <c r="E78" s="18" t="s">
        <v>18</v>
      </c>
      <c r="F78" s="18">
        <v>1</v>
      </c>
      <c r="G78" s="20">
        <v>2020121101</v>
      </c>
      <c r="H78" s="22">
        <f>17+10.5+6+22</f>
        <v>55.5</v>
      </c>
      <c r="I78" s="30"/>
    </row>
    <row r="79" s="4" customFormat="1" ht="24" customHeight="1" spans="1:9">
      <c r="A79" s="17"/>
      <c r="B79" s="18" t="s">
        <v>25</v>
      </c>
      <c r="C79" s="19">
        <v>12</v>
      </c>
      <c r="D79" s="20" t="s">
        <v>26</v>
      </c>
      <c r="E79" s="21" t="s">
        <v>21</v>
      </c>
      <c r="F79" s="20">
        <v>2</v>
      </c>
      <c r="G79" s="20">
        <v>2020121201</v>
      </c>
      <c r="H79" s="22">
        <f>14+15+5+25</f>
        <v>59</v>
      </c>
      <c r="I79" s="36"/>
    </row>
    <row r="80" s="4" customFormat="1" ht="24" customHeight="1" spans="1:9">
      <c r="A80" s="17"/>
      <c r="B80" s="18"/>
      <c r="C80" s="23"/>
      <c r="D80" s="20"/>
      <c r="E80" s="24"/>
      <c r="F80" s="20"/>
      <c r="G80" s="20">
        <v>2020121202</v>
      </c>
      <c r="H80" s="22">
        <f>15+18+5+20</f>
        <v>58</v>
      </c>
      <c r="I80" s="36"/>
    </row>
    <row r="81" s="4" customFormat="1" ht="24" customHeight="1" spans="1:9">
      <c r="A81" s="17"/>
      <c r="B81" s="18"/>
      <c r="C81" s="25"/>
      <c r="D81" s="20"/>
      <c r="E81" s="26"/>
      <c r="F81" s="20"/>
      <c r="G81" s="20">
        <v>2020121203</v>
      </c>
      <c r="H81" s="22">
        <f>21+19.5+7+25</f>
        <v>72.5</v>
      </c>
      <c r="I81" s="36"/>
    </row>
    <row r="82" s="4" customFormat="1" ht="24" customHeight="1" spans="1:9">
      <c r="A82" s="17"/>
      <c r="B82" s="18"/>
      <c r="C82" s="19">
        <v>13</v>
      </c>
      <c r="D82" s="20" t="s">
        <v>27</v>
      </c>
      <c r="E82" s="21" t="s">
        <v>21</v>
      </c>
      <c r="F82" s="20">
        <v>2</v>
      </c>
      <c r="G82" s="20">
        <v>2020121301</v>
      </c>
      <c r="H82" s="22">
        <f>23+18+7+21</f>
        <v>69</v>
      </c>
      <c r="I82" s="36"/>
    </row>
    <row r="83" s="4" customFormat="1" ht="24" customHeight="1" spans="1:9">
      <c r="A83" s="17"/>
      <c r="B83" s="18"/>
      <c r="C83" s="23"/>
      <c r="D83" s="20"/>
      <c r="E83" s="24"/>
      <c r="F83" s="20"/>
      <c r="G83" s="20">
        <v>2020121302</v>
      </c>
      <c r="H83" s="22">
        <f>14+15+5+18</f>
        <v>52</v>
      </c>
      <c r="I83" s="36"/>
    </row>
    <row r="84" s="4" customFormat="1" ht="24" customHeight="1" spans="1:9">
      <c r="A84" s="17"/>
      <c r="B84" s="18"/>
      <c r="C84" s="25"/>
      <c r="D84" s="20"/>
      <c r="E84" s="26"/>
      <c r="F84" s="20"/>
      <c r="G84" s="20">
        <v>2020121303</v>
      </c>
      <c r="H84" s="22">
        <f>19+13.5+28</f>
        <v>60.5</v>
      </c>
      <c r="I84" s="36"/>
    </row>
    <row r="85" s="3" customFormat="1" ht="24" customHeight="1" spans="1:9">
      <c r="A85" s="17"/>
      <c r="B85" s="18" t="s">
        <v>28</v>
      </c>
      <c r="C85" s="19">
        <v>14</v>
      </c>
      <c r="D85" s="20" t="s">
        <v>29</v>
      </c>
      <c r="E85" s="21" t="s">
        <v>21</v>
      </c>
      <c r="F85" s="20">
        <v>2</v>
      </c>
      <c r="G85" s="20">
        <v>2020121401</v>
      </c>
      <c r="H85" s="22">
        <f>18+18+9+21</f>
        <v>66</v>
      </c>
      <c r="I85" s="30"/>
    </row>
    <row r="86" s="3" customFormat="1" ht="24" customHeight="1" spans="1:9">
      <c r="A86" s="17"/>
      <c r="B86" s="18"/>
      <c r="C86" s="25"/>
      <c r="D86" s="20"/>
      <c r="E86" s="26"/>
      <c r="F86" s="20"/>
      <c r="G86" s="20">
        <v>2020121402</v>
      </c>
      <c r="H86" s="22">
        <f>19+21+5+19</f>
        <v>64</v>
      </c>
      <c r="I86" s="30"/>
    </row>
    <row r="87" s="3" customFormat="1" ht="24" customHeight="1" spans="1:9">
      <c r="A87" s="17"/>
      <c r="B87" s="18"/>
      <c r="C87" s="19">
        <v>15</v>
      </c>
      <c r="D87" s="20" t="s">
        <v>30</v>
      </c>
      <c r="E87" s="21" t="s">
        <v>21</v>
      </c>
      <c r="F87" s="20">
        <v>2</v>
      </c>
      <c r="G87" s="20">
        <v>2020121501</v>
      </c>
      <c r="H87" s="22">
        <f>21+21+5+18</f>
        <v>65</v>
      </c>
      <c r="I87" s="30"/>
    </row>
    <row r="88" s="3" customFormat="1" ht="24" customHeight="1" spans="1:9">
      <c r="A88" s="17"/>
      <c r="B88" s="18"/>
      <c r="C88" s="23"/>
      <c r="D88" s="20"/>
      <c r="E88" s="24"/>
      <c r="F88" s="20"/>
      <c r="G88" s="20">
        <v>2020121502</v>
      </c>
      <c r="H88" s="22">
        <f>22+19.5+4+24</f>
        <v>69.5</v>
      </c>
      <c r="I88" s="30"/>
    </row>
    <row r="89" s="3" customFormat="1" ht="24" customHeight="1" spans="1:9">
      <c r="A89" s="17"/>
      <c r="B89" s="18"/>
      <c r="C89" s="23"/>
      <c r="D89" s="20"/>
      <c r="E89" s="24"/>
      <c r="F89" s="20"/>
      <c r="G89" s="20">
        <v>2020121503</v>
      </c>
      <c r="H89" s="22">
        <f>17+13.5+5+20</f>
        <v>55.5</v>
      </c>
      <c r="I89" s="30"/>
    </row>
    <row r="90" s="3" customFormat="1" ht="24" customHeight="1" spans="1:9">
      <c r="A90" s="17"/>
      <c r="B90" s="18"/>
      <c r="C90" s="25"/>
      <c r="D90" s="20"/>
      <c r="E90" s="26"/>
      <c r="F90" s="20"/>
      <c r="G90" s="20">
        <v>2020121504</v>
      </c>
      <c r="H90" s="22">
        <f>19+16.5+7+21</f>
        <v>63.5</v>
      </c>
      <c r="I90" s="30"/>
    </row>
    <row r="91" s="3" customFormat="1" ht="24" customHeight="1" spans="1:9">
      <c r="A91" s="17"/>
      <c r="B91" s="18"/>
      <c r="C91" s="19">
        <v>16</v>
      </c>
      <c r="D91" s="20" t="s">
        <v>31</v>
      </c>
      <c r="E91" s="21" t="s">
        <v>21</v>
      </c>
      <c r="F91" s="20">
        <v>1</v>
      </c>
      <c r="G91" s="20">
        <v>2020121601</v>
      </c>
      <c r="H91" s="32">
        <f>18+22.5+6+18</f>
        <v>64.5</v>
      </c>
      <c r="I91" s="30"/>
    </row>
    <row r="92" s="3" customFormat="1" ht="24" customHeight="1" spans="1:9">
      <c r="A92" s="17"/>
      <c r="B92" s="18"/>
      <c r="C92" s="23"/>
      <c r="D92" s="20"/>
      <c r="E92" s="24"/>
      <c r="F92" s="20"/>
      <c r="G92" s="20">
        <v>2020121604</v>
      </c>
      <c r="H92" s="32">
        <f>13+12+6+27</f>
        <v>58</v>
      </c>
      <c r="I92" s="30"/>
    </row>
    <row r="93" s="3" customFormat="1" ht="24" customHeight="1" spans="1:9">
      <c r="A93" s="17"/>
      <c r="B93" s="18"/>
      <c r="C93" s="23"/>
      <c r="D93" s="20"/>
      <c r="E93" s="24"/>
      <c r="F93" s="20"/>
      <c r="G93" s="20">
        <v>2020121605</v>
      </c>
      <c r="H93" s="32">
        <f>22+18+8+18</f>
        <v>66</v>
      </c>
      <c r="I93" s="30"/>
    </row>
    <row r="94" s="3" customFormat="1" ht="24" customHeight="1" spans="1:9">
      <c r="A94" s="17"/>
      <c r="B94" s="18"/>
      <c r="C94" s="23"/>
      <c r="D94" s="20"/>
      <c r="E94" s="24"/>
      <c r="F94" s="20"/>
      <c r="G94" s="20">
        <v>2020121606</v>
      </c>
      <c r="H94" s="32">
        <f>16+18+6+26</f>
        <v>66</v>
      </c>
      <c r="I94" s="30"/>
    </row>
    <row r="95" s="3" customFormat="1" ht="24" customHeight="1" spans="1:9">
      <c r="A95" s="17"/>
      <c r="B95" s="18"/>
      <c r="C95" s="23"/>
      <c r="D95" s="20"/>
      <c r="E95" s="24"/>
      <c r="F95" s="20"/>
      <c r="G95" s="20">
        <v>2020121607</v>
      </c>
      <c r="H95" s="32">
        <f>14+10.5+5+20</f>
        <v>49.5</v>
      </c>
      <c r="I95" s="30"/>
    </row>
    <row r="96" s="3" customFormat="1" ht="24" customHeight="1" spans="1:9">
      <c r="A96" s="17"/>
      <c r="B96" s="18"/>
      <c r="C96" s="23"/>
      <c r="D96" s="20"/>
      <c r="E96" s="24"/>
      <c r="F96" s="20"/>
      <c r="G96" s="20">
        <v>2020121610</v>
      </c>
      <c r="H96" s="32">
        <f>30+28</f>
        <v>58</v>
      </c>
      <c r="I96" s="30"/>
    </row>
    <row r="97" s="3" customFormat="1" ht="24" customHeight="1" spans="1:9">
      <c r="A97" s="17"/>
      <c r="B97" s="18"/>
      <c r="C97" s="23"/>
      <c r="D97" s="20"/>
      <c r="E97" s="24"/>
      <c r="F97" s="20"/>
      <c r="G97" s="20">
        <v>2020121612</v>
      </c>
      <c r="H97" s="32">
        <f>19+19+24</f>
        <v>62</v>
      </c>
      <c r="I97" s="30"/>
    </row>
    <row r="98" s="3" customFormat="1" ht="24" customHeight="1" spans="1:9">
      <c r="A98" s="17"/>
      <c r="B98" s="18"/>
      <c r="C98" s="23"/>
      <c r="D98" s="20"/>
      <c r="E98" s="24"/>
      <c r="F98" s="20"/>
      <c r="G98" s="20">
        <v>2020121613</v>
      </c>
      <c r="H98" s="32">
        <f>17+18+7+19</f>
        <v>61</v>
      </c>
      <c r="I98" s="30"/>
    </row>
    <row r="99" s="3" customFormat="1" ht="24" customHeight="1" spans="1:9">
      <c r="A99" s="17"/>
      <c r="B99" s="18"/>
      <c r="C99" s="23"/>
      <c r="D99" s="20"/>
      <c r="E99" s="24"/>
      <c r="F99" s="20"/>
      <c r="G99" s="20">
        <v>2020121614</v>
      </c>
      <c r="H99" s="32">
        <f>20+13.5+30</f>
        <v>63.5</v>
      </c>
      <c r="I99" s="30"/>
    </row>
    <row r="100" s="3" customFormat="1" ht="24" customHeight="1" spans="1:9">
      <c r="A100" s="17"/>
      <c r="B100" s="18"/>
      <c r="C100" s="23"/>
      <c r="D100" s="20"/>
      <c r="E100" s="24"/>
      <c r="F100" s="20"/>
      <c r="G100" s="20">
        <v>2020121616</v>
      </c>
      <c r="H100" s="32">
        <f>13+19.5+27</f>
        <v>59.5</v>
      </c>
      <c r="I100" s="30"/>
    </row>
    <row r="101" s="3" customFormat="1" ht="24" customHeight="1" spans="1:9">
      <c r="A101" s="17"/>
      <c r="B101" s="18"/>
      <c r="C101" s="23"/>
      <c r="D101" s="20"/>
      <c r="E101" s="24"/>
      <c r="F101" s="20"/>
      <c r="G101" s="20">
        <v>2020121617</v>
      </c>
      <c r="H101" s="32">
        <f>18+15+7+26</f>
        <v>66</v>
      </c>
      <c r="I101" s="30"/>
    </row>
    <row r="102" s="3" customFormat="1" ht="24" customHeight="1" spans="1:9">
      <c r="A102" s="17"/>
      <c r="B102" s="18"/>
      <c r="C102" s="23"/>
      <c r="D102" s="20"/>
      <c r="E102" s="24"/>
      <c r="F102" s="20"/>
      <c r="G102" s="20">
        <v>2020121618</v>
      </c>
      <c r="H102" s="32">
        <f>17.5+6+27</f>
        <v>50.5</v>
      </c>
      <c r="I102" s="30"/>
    </row>
    <row r="103" s="3" customFormat="1" ht="24" customHeight="1" spans="1:9">
      <c r="A103" s="17"/>
      <c r="B103" s="18"/>
      <c r="C103" s="25"/>
      <c r="D103" s="20"/>
      <c r="E103" s="26"/>
      <c r="F103" s="20"/>
      <c r="G103" s="20">
        <v>2020121620</v>
      </c>
      <c r="H103" s="32">
        <f>28.5+6+26</f>
        <v>60.5</v>
      </c>
      <c r="I103" s="30"/>
    </row>
    <row r="104" s="3" customFormat="1" ht="24" customHeight="1" spans="1:9">
      <c r="A104" s="17"/>
      <c r="B104" s="18"/>
      <c r="C104" s="18">
        <v>17</v>
      </c>
      <c r="D104" s="20" t="s">
        <v>32</v>
      </c>
      <c r="E104" s="20" t="s">
        <v>14</v>
      </c>
      <c r="F104" s="20">
        <v>1</v>
      </c>
      <c r="G104" s="20">
        <v>2020121701</v>
      </c>
      <c r="H104" s="32">
        <f>16+18.5+19</f>
        <v>53.5</v>
      </c>
      <c r="I104" s="30"/>
    </row>
    <row r="105" s="5" customFormat="1" customHeight="1" spans="1:8">
      <c r="A105" s="33"/>
      <c r="D105" s="34"/>
      <c r="E105" s="34"/>
      <c r="F105" s="34"/>
      <c r="H105" s="35"/>
    </row>
    <row r="106" s="5" customFormat="1" customHeight="1" spans="1:8">
      <c r="A106" s="33"/>
      <c r="D106" s="34"/>
      <c r="E106" s="34"/>
      <c r="F106" s="34"/>
      <c r="H106" s="35"/>
    </row>
    <row r="107" s="5" customFormat="1" customHeight="1" spans="1:8">
      <c r="A107" s="33"/>
      <c r="D107" s="34"/>
      <c r="E107" s="34"/>
      <c r="F107" s="34"/>
      <c r="H107" s="35"/>
    </row>
    <row r="108" s="5" customFormat="1" customHeight="1" spans="1:8">
      <c r="A108" s="33"/>
      <c r="D108" s="34"/>
      <c r="E108" s="34"/>
      <c r="F108" s="34"/>
      <c r="H108" s="35"/>
    </row>
    <row r="109" s="5" customFormat="1" customHeight="1" spans="1:8">
      <c r="A109" s="33"/>
      <c r="D109" s="34"/>
      <c r="E109" s="34"/>
      <c r="F109" s="34"/>
      <c r="H109" s="35"/>
    </row>
    <row r="110" s="5" customFormat="1" customHeight="1" spans="1:8">
      <c r="A110" s="33"/>
      <c r="D110" s="34"/>
      <c r="E110" s="34"/>
      <c r="F110" s="34"/>
      <c r="H110" s="35"/>
    </row>
    <row r="111" s="5" customFormat="1" customHeight="1" spans="1:8">
      <c r="A111" s="33"/>
      <c r="D111" s="34"/>
      <c r="E111" s="34"/>
      <c r="F111" s="34"/>
      <c r="H111" s="35"/>
    </row>
    <row r="112" s="5" customFormat="1" customHeight="1" spans="4:8">
      <c r="D112" s="34"/>
      <c r="E112" s="34"/>
      <c r="F112" s="34"/>
      <c r="H112" s="35"/>
    </row>
    <row r="113" s="5" customFormat="1" customHeight="1" spans="4:8">
      <c r="D113" s="34"/>
      <c r="E113" s="34"/>
      <c r="F113" s="34"/>
      <c r="H113" s="35"/>
    </row>
    <row r="114" s="5" customFormat="1" customHeight="1" spans="4:8">
      <c r="D114" s="34"/>
      <c r="E114" s="34"/>
      <c r="F114" s="34"/>
      <c r="H114" s="35"/>
    </row>
    <row r="115" s="5" customFormat="1" customHeight="1" spans="4:8">
      <c r="D115" s="34"/>
      <c r="E115" s="34"/>
      <c r="F115" s="34"/>
      <c r="H115" s="35"/>
    </row>
    <row r="116" s="5" customFormat="1" customHeight="1" spans="4:8">
      <c r="D116" s="34"/>
      <c r="E116" s="34"/>
      <c r="F116" s="34"/>
      <c r="H116" s="35"/>
    </row>
    <row r="117" s="5" customFormat="1" customHeight="1" spans="4:8">
      <c r="D117" s="34"/>
      <c r="E117" s="34"/>
      <c r="F117" s="34"/>
      <c r="H117" s="35"/>
    </row>
  </sheetData>
  <sortState ref="G4:I57">
    <sortCondition ref="G4:G57"/>
  </sortState>
  <mergeCells count="51">
    <mergeCell ref="A2:I2"/>
    <mergeCell ref="A4:A37"/>
    <mergeCell ref="A38:A74"/>
    <mergeCell ref="A75:A104"/>
    <mergeCell ref="B4:B37"/>
    <mergeCell ref="B38:B57"/>
    <mergeCell ref="B58:B60"/>
    <mergeCell ref="B63:B74"/>
    <mergeCell ref="B75:B77"/>
    <mergeCell ref="B79:B84"/>
    <mergeCell ref="B85:B104"/>
    <mergeCell ref="C4:C37"/>
    <mergeCell ref="C38:C57"/>
    <mergeCell ref="C58:C60"/>
    <mergeCell ref="C63:C74"/>
    <mergeCell ref="C75:C77"/>
    <mergeCell ref="C79:C81"/>
    <mergeCell ref="C82:C84"/>
    <mergeCell ref="C85:C86"/>
    <mergeCell ref="C87:C90"/>
    <mergeCell ref="C91:C103"/>
    <mergeCell ref="D4:D37"/>
    <mergeCell ref="D38:D57"/>
    <mergeCell ref="D58:D60"/>
    <mergeCell ref="D63:D74"/>
    <mergeCell ref="D75:D77"/>
    <mergeCell ref="D79:D81"/>
    <mergeCell ref="D82:D84"/>
    <mergeCell ref="D85:D86"/>
    <mergeCell ref="D87:D90"/>
    <mergeCell ref="D91:D103"/>
    <mergeCell ref="E4:E37"/>
    <mergeCell ref="E38:E57"/>
    <mergeCell ref="E58:E60"/>
    <mergeCell ref="E63:E74"/>
    <mergeCell ref="E75:E77"/>
    <mergeCell ref="E79:E81"/>
    <mergeCell ref="E82:E84"/>
    <mergeCell ref="E85:E86"/>
    <mergeCell ref="E87:E90"/>
    <mergeCell ref="E91:E103"/>
    <mergeCell ref="F4:F37"/>
    <mergeCell ref="F38:F57"/>
    <mergeCell ref="F58:F60"/>
    <mergeCell ref="F63:F74"/>
    <mergeCell ref="F75:F77"/>
    <mergeCell ref="F79:F81"/>
    <mergeCell ref="F82:F84"/>
    <mergeCell ref="F85:F86"/>
    <mergeCell ref="F87:F90"/>
    <mergeCell ref="F91:F103"/>
  </mergeCells>
  <printOptions horizontalCentered="1"/>
  <pageMargins left="0.314583333333333" right="0.314583333333333" top="0.432638888888889" bottom="0.472222222222222" header="0.236111111111111" footer="0.236111111111111"/>
  <pageSetup paperSize="9" scale="85" fitToHeight="0" orientation="portrait"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2019-06-03T09:27:00Z</cp:lastPrinted>
  <dcterms:modified xsi:type="dcterms:W3CDTF">2021-03-22T08:48:31Z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28724F6E634C40DB8AAC20F7266C3743</vt:lpwstr>
  </property>
</Properties>
</file>